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50DD4E75-6467-4431-9C69-445C70D64CA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Структура доходов" sheetId="1" r:id="rId1"/>
    <sheet name="Структура расходов" sheetId="3" r:id="rId2"/>
  </sheets>
  <calcPr calcId="191029"/>
</workbook>
</file>

<file path=xl/calcChain.xml><?xml version="1.0" encoding="utf-8"?>
<calcChain xmlns="http://schemas.openxmlformats.org/spreadsheetml/2006/main">
  <c r="F12" i="3" l="1"/>
  <c r="B27" i="3"/>
  <c r="B23" i="3"/>
  <c r="B19" i="3"/>
  <c r="B18" i="3"/>
  <c r="B6" i="3" s="1"/>
  <c r="B15" i="3"/>
  <c r="B7" i="3"/>
  <c r="B22" i="1"/>
  <c r="B15" i="1"/>
  <c r="B9" i="1"/>
  <c r="B8" i="1"/>
  <c r="B6" i="1" s="1"/>
  <c r="B31" i="1" s="1"/>
  <c r="C27" i="3"/>
  <c r="C19" i="3" l="1"/>
  <c r="F16" i="3"/>
  <c r="G7" i="3"/>
  <c r="E7" i="3"/>
  <c r="J8" i="1"/>
  <c r="J15" i="1"/>
  <c r="J9" i="1" s="1"/>
  <c r="G15" i="1"/>
  <c r="G8" i="1"/>
  <c r="L11" i="1"/>
  <c r="I11" i="1"/>
  <c r="F11" i="1"/>
  <c r="D15" i="1"/>
  <c r="L26" i="1"/>
  <c r="L21" i="1"/>
  <c r="I21" i="1"/>
  <c r="I26" i="1"/>
  <c r="F26" i="1"/>
  <c r="E27" i="3"/>
  <c r="I28" i="1"/>
  <c r="F31" i="3"/>
  <c r="G27" i="3"/>
  <c r="F22" i="3"/>
  <c r="G19" i="3"/>
  <c r="E19" i="3"/>
  <c r="H21" i="3"/>
  <c r="F21" i="3"/>
  <c r="D21" i="3"/>
  <c r="G23" i="3" l="1"/>
  <c r="E23" i="3"/>
  <c r="H32" i="3"/>
  <c r="H26" i="3"/>
  <c r="H19" i="3"/>
  <c r="H17" i="3"/>
  <c r="F26" i="3"/>
  <c r="F19" i="3"/>
  <c r="D25" i="3"/>
  <c r="D26" i="3"/>
  <c r="D29" i="3"/>
  <c r="D32" i="3"/>
  <c r="D34" i="3"/>
  <c r="C23" i="3"/>
  <c r="C11" i="1" l="1"/>
  <c r="C26" i="1"/>
  <c r="D23" i="3"/>
  <c r="I23" i="1"/>
  <c r="I19" i="1"/>
  <c r="F20" i="1"/>
  <c r="F21" i="1"/>
  <c r="F23" i="1"/>
  <c r="F24" i="1"/>
  <c r="F17" i="1"/>
  <c r="L18" i="1"/>
  <c r="C7" i="3"/>
  <c r="D8" i="1"/>
  <c r="G22" i="1"/>
  <c r="G9" i="1" s="1"/>
  <c r="D22" i="1"/>
  <c r="D27" i="3"/>
  <c r="G15" i="3"/>
  <c r="E15" i="3"/>
  <c r="C15" i="3"/>
  <c r="F32" i="3"/>
  <c r="H9" i="3"/>
  <c r="H10" i="3"/>
  <c r="H11" i="3"/>
  <c r="H12" i="3"/>
  <c r="H13" i="3"/>
  <c r="H16" i="3"/>
  <c r="H29" i="3"/>
  <c r="H35" i="3"/>
  <c r="F9" i="3"/>
  <c r="F10" i="3"/>
  <c r="F11" i="3"/>
  <c r="F13" i="3"/>
  <c r="F17" i="3"/>
  <c r="F29" i="3"/>
  <c r="F30" i="3"/>
  <c r="F34" i="3"/>
  <c r="F35" i="3"/>
  <c r="F22" i="1" l="1"/>
  <c r="D9" i="1"/>
  <c r="D6" i="1"/>
  <c r="J6" i="1"/>
  <c r="K11" i="1" s="1"/>
  <c r="G6" i="1"/>
  <c r="H11" i="1" s="1"/>
  <c r="C28" i="1"/>
  <c r="G18" i="3"/>
  <c r="G6" i="3" s="1"/>
  <c r="H23" i="3"/>
  <c r="E18" i="3"/>
  <c r="E6" i="3" s="1"/>
  <c r="F7" i="3"/>
  <c r="H7" i="3"/>
  <c r="F27" i="3"/>
  <c r="H27" i="3"/>
  <c r="F23" i="3"/>
  <c r="C18" i="3"/>
  <c r="H15" i="3"/>
  <c r="F15" i="3"/>
  <c r="D7" i="3"/>
  <c r="D9" i="3"/>
  <c r="D10" i="3"/>
  <c r="D11" i="3"/>
  <c r="D12" i="3"/>
  <c r="D13" i="3"/>
  <c r="D15" i="3"/>
  <c r="D16" i="3"/>
  <c r="D19" i="3"/>
  <c r="D35" i="3"/>
  <c r="E11" i="1" l="1"/>
  <c r="E27" i="1"/>
  <c r="K28" i="1"/>
  <c r="K26" i="1"/>
  <c r="H28" i="1"/>
  <c r="H26" i="1"/>
  <c r="E28" i="1"/>
  <c r="E26" i="1"/>
  <c r="F18" i="3"/>
  <c r="H18" i="3"/>
  <c r="C6" i="3"/>
  <c r="H6" i="3"/>
  <c r="D18" i="3"/>
  <c r="L10" i="1"/>
  <c r="L12" i="1"/>
  <c r="L13" i="1"/>
  <c r="L14" i="1"/>
  <c r="L15" i="1"/>
  <c r="L16" i="1"/>
  <c r="L17" i="1"/>
  <c r="L19" i="1"/>
  <c r="L20" i="1"/>
  <c r="L23" i="1"/>
  <c r="L24" i="1"/>
  <c r="L29" i="1"/>
  <c r="L30" i="1"/>
  <c r="L8" i="1"/>
  <c r="I10" i="1"/>
  <c r="I12" i="1"/>
  <c r="I13" i="1"/>
  <c r="I14" i="1"/>
  <c r="I15" i="1"/>
  <c r="I16" i="1"/>
  <c r="I17" i="1"/>
  <c r="I18" i="1"/>
  <c r="I20" i="1"/>
  <c r="I24" i="1"/>
  <c r="I29" i="1"/>
  <c r="I30" i="1"/>
  <c r="I8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10" i="1"/>
  <c r="F10" i="1"/>
  <c r="F12" i="1"/>
  <c r="F13" i="1"/>
  <c r="F14" i="1"/>
  <c r="F15" i="1"/>
  <c r="F16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10" i="1"/>
  <c r="D6" i="3" l="1"/>
  <c r="F6" i="3"/>
  <c r="F29" i="1"/>
  <c r="F30" i="1"/>
  <c r="F9" i="1"/>
  <c r="F8" i="1"/>
  <c r="F6" i="1"/>
  <c r="E9" i="1"/>
  <c r="E8" i="1"/>
  <c r="C9" i="1"/>
  <c r="C8" i="1"/>
  <c r="D31" i="1" l="1"/>
  <c r="C31" i="1"/>
  <c r="J31" i="1" l="1"/>
  <c r="G31" i="1"/>
  <c r="L9" i="1"/>
  <c r="I9" i="1"/>
  <c r="H9" i="1"/>
  <c r="C30" i="1"/>
  <c r="C6" i="1"/>
  <c r="C29" i="1"/>
  <c r="F31" i="1"/>
  <c r="E29" i="1"/>
  <c r="E30" i="1"/>
  <c r="E6" i="1"/>
  <c r="K6" i="1" l="1"/>
  <c r="K31" i="1"/>
  <c r="K13" i="1"/>
  <c r="K17" i="1"/>
  <c r="K21" i="1"/>
  <c r="K25" i="1"/>
  <c r="K12" i="1"/>
  <c r="K16" i="1"/>
  <c r="K20" i="1"/>
  <c r="K24" i="1"/>
  <c r="K10" i="1"/>
  <c r="K15" i="1"/>
  <c r="K19" i="1"/>
  <c r="K23" i="1"/>
  <c r="K30" i="1"/>
  <c r="K14" i="1"/>
  <c r="K18" i="1"/>
  <c r="K22" i="1"/>
  <c r="K29" i="1"/>
  <c r="K8" i="1"/>
  <c r="K9" i="1"/>
  <c r="I31" i="1"/>
  <c r="H30" i="1"/>
  <c r="L6" i="1"/>
  <c r="H12" i="1"/>
  <c r="H16" i="1"/>
  <c r="H20" i="1"/>
  <c r="H24" i="1"/>
  <c r="I6" i="1"/>
  <c r="H19" i="1"/>
  <c r="H23" i="1"/>
  <c r="H14" i="1"/>
  <c r="H18" i="1"/>
  <c r="H22" i="1"/>
  <c r="H13" i="1"/>
  <c r="H17" i="1"/>
  <c r="H21" i="1"/>
  <c r="H25" i="1"/>
  <c r="H15" i="1"/>
  <c r="H10" i="1"/>
  <c r="H8" i="1"/>
  <c r="H6" i="1"/>
</calcChain>
</file>

<file path=xl/sharedStrings.xml><?xml version="1.0" encoding="utf-8"?>
<sst xmlns="http://schemas.openxmlformats.org/spreadsheetml/2006/main" count="105" uniqueCount="75">
  <si>
    <t>Налоги</t>
  </si>
  <si>
    <t>в том числе</t>
  </si>
  <si>
    <t>Налоговые доходы</t>
  </si>
  <si>
    <t>Неналоговые доходы</t>
  </si>
  <si>
    <t>Налог на доходы физических лиц</t>
  </si>
  <si>
    <t>Налог на имущество физических лиц</t>
  </si>
  <si>
    <t>Земельный налог</t>
  </si>
  <si>
    <t>Госпошлина</t>
  </si>
  <si>
    <t>Доходы от использования имущества</t>
  </si>
  <si>
    <t>Аренда имущества, находящегося в оперативном управлении</t>
  </si>
  <si>
    <t>Аренда имущества, составляющая казну</t>
  </si>
  <si>
    <t>Доходы от продажи материальных и нематериальных активов</t>
  </si>
  <si>
    <t>Доходы от реализации имущества</t>
  </si>
  <si>
    <t>Доходы от продажи земельных участков после разграничения</t>
  </si>
  <si>
    <t>удельный вес</t>
  </si>
  <si>
    <t>Налоговые и неналоговые доходы</t>
  </si>
  <si>
    <t>Безвозмездные поступления</t>
  </si>
  <si>
    <t>Итого доходов</t>
  </si>
  <si>
    <t>Наименование</t>
  </si>
  <si>
    <t>Общегосударственные вопросы</t>
  </si>
  <si>
    <t>в том числе: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</si>
  <si>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</si>
  <si>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</si>
  <si>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</si>
  <si>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</si>
  <si>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</t>
  </si>
  <si>
    <t>Национальная экономика</t>
  </si>
  <si>
    <t>Дорожное хозяйство</t>
  </si>
  <si>
    <t>Другие вопросы в области национальной экономики</t>
  </si>
  <si>
    <t>Коммунальное хозяйство</t>
  </si>
  <si>
    <t>Благоустройство</t>
  </si>
  <si>
    <t>уличное освещение</t>
  </si>
  <si>
    <t>содержание мест захоронения</t>
  </si>
  <si>
    <t>прочее</t>
  </si>
  <si>
    <t>Социальная политика</t>
  </si>
  <si>
    <t>Функционирование органов местного самоуправления</t>
  </si>
  <si>
    <t>Всего расходов</t>
  </si>
  <si>
    <t>Арендная плата за землю до разграничения</t>
  </si>
  <si>
    <t>Арендная плата за землю после разграничения</t>
  </si>
  <si>
    <t>Плата по соглашениям об установлении сервитута</t>
  </si>
  <si>
    <t>Доходы от продажи земельных участков до разграничения</t>
  </si>
  <si>
    <t>Перечисления из бюджетов поселений по решениям о взыскании средств</t>
  </si>
  <si>
    <t>Жилищное хозяйство</t>
  </si>
  <si>
    <t>программа формирования современной городской среды</t>
  </si>
  <si>
    <t>компенсация выпадающих доходов за услуги водоснабжения</t>
  </si>
  <si>
    <t>прочие мероприятия в области коммунального хозяйства</t>
  </si>
  <si>
    <t>уплата взносов на капитальный ремонт общего имущества в многоквартирных домах собственником жилого помещения</t>
  </si>
  <si>
    <t>комплексное развитие сельских территорий</t>
  </si>
  <si>
    <t>-</t>
  </si>
  <si>
    <t>Инициативные платежи</t>
  </si>
  <si>
    <t>Жилищно-коммунальное хозяйство</t>
  </si>
  <si>
    <t>2025 год</t>
  </si>
  <si>
    <t>Рост 2025 к 2024 году</t>
  </si>
  <si>
    <t>Проект бюджета на 2026 год, тыс.руб.</t>
  </si>
  <si>
    <t>% роста 2026 к 2025 году</t>
  </si>
  <si>
    <t>2026 год</t>
  </si>
  <si>
    <t>Рост 2026 к 2025 году</t>
  </si>
  <si>
    <t>Доходы от использования имущества в оперативном управлении</t>
  </si>
  <si>
    <t>Прочие поступления от использования имущества(соц.найм)</t>
  </si>
  <si>
    <t>Единый сельскохозяйственный налог</t>
  </si>
  <si>
    <t>утверждено, тыс.рублей</t>
  </si>
  <si>
    <t>проект, тыс.рублей</t>
  </si>
  <si>
    <t>снос домов</t>
  </si>
  <si>
    <t>2027 год</t>
  </si>
  <si>
    <t>Рост 2027 к 2026 году</t>
  </si>
  <si>
    <t>Доходы от оказания платных услуг</t>
  </si>
  <si>
    <t>Проект бюджета на 2027 год, тыс.руб.</t>
  </si>
  <si>
    <t>% роста 2027 к 2026 году</t>
  </si>
  <si>
    <t xml:space="preserve">Выполнение работ по предотвращению распространения борщевика </t>
  </si>
  <si>
    <t>Структура и динамика доходов бюджета Кужмарского сельского поселения на 2026-2028 гг.</t>
  </si>
  <si>
    <t>2028 год</t>
  </si>
  <si>
    <t>Структура и динамика расходов Кужмарского сельского поселения по разделам бюджетной классификации
на 2026 год и на плановый период 2027 и 2028 годов</t>
  </si>
  <si>
    <t>Первоначальный бюджет 2025 года, тыс.руб.</t>
  </si>
  <si>
    <t>Проект бюджета на 2028 год, тыс.руб.</t>
  </si>
  <si>
    <t>% роста 2028 к 2027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</si>
</sst>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5" fontId="7" fillId="0" borderId="5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164" fontId="1" fillId="0" borderId="9" xfId="0" applyNumberFormat="1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164" fontId="4" fillId="0" borderId="21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top" wrapText="1"/>
    </xf>
    <xf numFmtId="0" fontId="2" fillId="0" borderId="8" xfId="0" applyFont="1" applyBorder="1"/>
    <xf numFmtId="0" fontId="4" fillId="0" borderId="3" xfId="0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workbookViewId="0">
      <selection activeCell="F27" sqref="F27"/>
    </sheetView>
  </sheetViews>
  <sheetFormatPr defaultRowHeight="18.75" x14ac:dyDescent="0.3"/>
  <cols>
    <col min="1" max="1" width="35.85546875" style="1" customWidth="1"/>
    <col min="2" max="2" width="16.28515625" style="19" customWidth="1"/>
    <col min="3" max="3" width="12.5703125" style="19" customWidth="1"/>
    <col min="4" max="4" width="14.28515625" style="19" customWidth="1"/>
    <col min="5" max="5" width="12.28515625" style="19" customWidth="1"/>
    <col min="6" max="6" width="11" style="19" customWidth="1"/>
    <col min="7" max="7" width="14.5703125" style="1" customWidth="1"/>
    <col min="8" max="8" width="13" style="1" customWidth="1"/>
    <col min="9" max="9" width="11.140625" style="1" customWidth="1"/>
    <col min="10" max="10" width="14" style="1" customWidth="1"/>
    <col min="11" max="11" width="12.85546875" style="1" customWidth="1"/>
    <col min="12" max="12" width="10.7109375" style="1" customWidth="1"/>
    <col min="13" max="16384" width="9.140625" style="1"/>
  </cols>
  <sheetData>
    <row r="1" spans="1:12" x14ac:dyDescent="0.3">
      <c r="A1" s="26"/>
      <c r="B1" s="26"/>
      <c r="C1" s="26"/>
      <c r="D1" s="26"/>
      <c r="E1" s="26"/>
      <c r="F1" s="26"/>
    </row>
    <row r="2" spans="1:12" ht="98.25" customHeight="1" x14ac:dyDescent="0.3">
      <c r="A2" s="2"/>
      <c r="B2" s="2"/>
      <c r="C2" s="2"/>
      <c r="D2" s="2"/>
      <c r="E2" s="2"/>
      <c r="F2" s="2"/>
    </row>
    <row r="3" spans="1:12" ht="22.5" customHeight="1" thickBot="1" x14ac:dyDescent="0.35">
      <c r="A3" s="31" t="s">
        <v>69</v>
      </c>
      <c r="B3" s="31"/>
      <c r="C3" s="31"/>
      <c r="D3" s="31"/>
      <c r="E3" s="31"/>
      <c r="F3" s="31"/>
      <c r="G3" s="32"/>
      <c r="H3" s="32"/>
      <c r="I3" s="32"/>
      <c r="J3" s="32"/>
      <c r="K3" s="32"/>
      <c r="L3" s="32"/>
    </row>
    <row r="4" spans="1:12" ht="22.5" customHeight="1" thickBot="1" x14ac:dyDescent="0.35">
      <c r="A4" s="29" t="s">
        <v>0</v>
      </c>
      <c r="B4" s="27" t="s">
        <v>51</v>
      </c>
      <c r="C4" s="28"/>
      <c r="D4" s="27" t="s">
        <v>55</v>
      </c>
      <c r="E4" s="28"/>
      <c r="F4" s="29" t="s">
        <v>52</v>
      </c>
      <c r="G4" s="27" t="s">
        <v>63</v>
      </c>
      <c r="H4" s="28"/>
      <c r="I4" s="29" t="s">
        <v>56</v>
      </c>
      <c r="J4" s="27" t="s">
        <v>70</v>
      </c>
      <c r="K4" s="28"/>
      <c r="L4" s="29" t="s">
        <v>64</v>
      </c>
    </row>
    <row r="5" spans="1:12" ht="63" customHeight="1" thickBot="1" x14ac:dyDescent="0.35">
      <c r="A5" s="33"/>
      <c r="B5" s="3" t="s">
        <v>60</v>
      </c>
      <c r="C5" s="3" t="s">
        <v>14</v>
      </c>
      <c r="D5" s="3" t="s">
        <v>61</v>
      </c>
      <c r="E5" s="3" t="s">
        <v>14</v>
      </c>
      <c r="F5" s="30"/>
      <c r="G5" s="3" t="s">
        <v>61</v>
      </c>
      <c r="H5" s="3" t="s">
        <v>14</v>
      </c>
      <c r="I5" s="30"/>
      <c r="J5" s="3" t="s">
        <v>61</v>
      </c>
      <c r="K5" s="3" t="s">
        <v>14</v>
      </c>
      <c r="L5" s="30"/>
    </row>
    <row r="6" spans="1:12" ht="15.75" customHeight="1" x14ac:dyDescent="0.3">
      <c r="A6" s="4" t="s">
        <v>15</v>
      </c>
      <c r="B6" s="34">
        <f>B8+B9</f>
        <v>2795.5</v>
      </c>
      <c r="C6" s="36">
        <f>B6/B31</f>
        <v>0.13046746269264353</v>
      </c>
      <c r="D6" s="34">
        <f>D8+D9</f>
        <v>2940</v>
      </c>
      <c r="E6" s="36">
        <f>D6/D31</f>
        <v>0.17771131455208228</v>
      </c>
      <c r="F6" s="36">
        <f>D6/B6</f>
        <v>1.0516902164192452</v>
      </c>
      <c r="G6" s="34">
        <f>G8+G9</f>
        <v>3050.5</v>
      </c>
      <c r="H6" s="36">
        <f>G6/G31</f>
        <v>0.27121679027976098</v>
      </c>
      <c r="I6" s="36">
        <f>G6/D6</f>
        <v>1.0375850340136055</v>
      </c>
      <c r="J6" s="34">
        <f>J8+J9</f>
        <v>3167</v>
      </c>
      <c r="K6" s="36">
        <f>J6/J31</f>
        <v>0.27311537455872076</v>
      </c>
      <c r="L6" s="36">
        <f>J6/G6</f>
        <v>1.0381904605802328</v>
      </c>
    </row>
    <row r="7" spans="1:12" ht="19.5" thickBot="1" x14ac:dyDescent="0.35">
      <c r="A7" s="5" t="s">
        <v>1</v>
      </c>
      <c r="B7" s="35"/>
      <c r="C7" s="37"/>
      <c r="D7" s="35"/>
      <c r="E7" s="37"/>
      <c r="F7" s="37"/>
      <c r="G7" s="35"/>
      <c r="H7" s="37"/>
      <c r="I7" s="37"/>
      <c r="J7" s="35"/>
      <c r="K7" s="37"/>
      <c r="L7" s="37"/>
    </row>
    <row r="8" spans="1:12" ht="20.25" thickBot="1" x14ac:dyDescent="0.35">
      <c r="A8" s="6" t="s">
        <v>2</v>
      </c>
      <c r="B8" s="7">
        <f>B10+B12+B13+B14</f>
        <v>1585.5</v>
      </c>
      <c r="C8" s="8">
        <f>B8/B6</f>
        <v>0.56716150956895006</v>
      </c>
      <c r="D8" s="7">
        <f>D10+D12+D13+D14</f>
        <v>1824</v>
      </c>
      <c r="E8" s="8">
        <f>D8/D6</f>
        <v>0.62040816326530612</v>
      </c>
      <c r="F8" s="8">
        <f>D8/B8</f>
        <v>1.1504257332071901</v>
      </c>
      <c r="G8" s="7">
        <f>G10+G12+G13+G14+G11</f>
        <v>1907</v>
      </c>
      <c r="H8" s="8">
        <f>G8/G6</f>
        <v>0.62514341911162108</v>
      </c>
      <c r="I8" s="8">
        <f>G8/D8</f>
        <v>1.0455043859649122</v>
      </c>
      <c r="J8" s="7">
        <f>J10+J12+J13+J14+J11</f>
        <v>1993</v>
      </c>
      <c r="K8" s="8">
        <f>J8/J6</f>
        <v>0.62930217871802974</v>
      </c>
      <c r="L8" s="8">
        <f>J8/G8</f>
        <v>1.0450970110120608</v>
      </c>
    </row>
    <row r="9" spans="1:12" ht="20.25" thickBot="1" x14ac:dyDescent="0.35">
      <c r="A9" s="6" t="s">
        <v>3</v>
      </c>
      <c r="B9" s="7">
        <f>B15+B22+B28+B27</f>
        <v>1210</v>
      </c>
      <c r="C9" s="8">
        <f>B9/B6</f>
        <v>0.43283849043104988</v>
      </c>
      <c r="D9" s="7">
        <f>D15+D22+D28+D27</f>
        <v>1116</v>
      </c>
      <c r="E9" s="8">
        <f>D9/D6</f>
        <v>0.37959183673469388</v>
      </c>
      <c r="F9" s="8">
        <f>D9/B9</f>
        <v>0.92231404958677687</v>
      </c>
      <c r="G9" s="7">
        <f>G15+G22+G28+G27</f>
        <v>1143.5</v>
      </c>
      <c r="H9" s="8">
        <f>G9/G6</f>
        <v>0.37485658088837898</v>
      </c>
      <c r="I9" s="8">
        <f t="shared" ref="I9:I31" si="0">G9/D9</f>
        <v>1.0246415770609318</v>
      </c>
      <c r="J9" s="7">
        <f>J15+J22+J28+J27</f>
        <v>1174</v>
      </c>
      <c r="K9" s="8">
        <f>J9/J6</f>
        <v>0.37069782128197032</v>
      </c>
      <c r="L9" s="8">
        <f t="shared" ref="L9:L30" si="1">J9/G9</f>
        <v>1.0266724967205947</v>
      </c>
    </row>
    <row r="10" spans="1:12" ht="38.25" thickBot="1" x14ac:dyDescent="0.35">
      <c r="A10" s="9" t="s">
        <v>4</v>
      </c>
      <c r="B10" s="10">
        <v>554</v>
      </c>
      <c r="C10" s="11">
        <f>B10/$B$6</f>
        <v>0.19817563942049723</v>
      </c>
      <c r="D10" s="10">
        <v>535</v>
      </c>
      <c r="E10" s="11">
        <f>D10/$D$6</f>
        <v>0.18197278911564627</v>
      </c>
      <c r="F10" s="11">
        <f>D10/B10</f>
        <v>0.96570397111913353</v>
      </c>
      <c r="G10" s="10">
        <v>567</v>
      </c>
      <c r="H10" s="11">
        <f>G10/$G$6</f>
        <v>0.18587116866087527</v>
      </c>
      <c r="I10" s="11">
        <f t="shared" si="0"/>
        <v>1.0598130841121496</v>
      </c>
      <c r="J10" s="10">
        <v>599</v>
      </c>
      <c r="K10" s="11">
        <f>J10/$J$6</f>
        <v>0.18913798547521313</v>
      </c>
      <c r="L10" s="11">
        <f t="shared" si="1"/>
        <v>1.0564373897707231</v>
      </c>
    </row>
    <row r="11" spans="1:12" ht="38.25" thickBot="1" x14ac:dyDescent="0.35">
      <c r="A11" s="9" t="s">
        <v>59</v>
      </c>
      <c r="B11" s="10"/>
      <c r="C11" s="11">
        <f t="shared" ref="C11:C28" si="2">B11/$B$6</f>
        <v>0</v>
      </c>
      <c r="D11" s="10"/>
      <c r="E11" s="11">
        <f t="shared" ref="E11:E28" si="3">D11/$D$6</f>
        <v>0</v>
      </c>
      <c r="F11" s="11" t="e">
        <f t="shared" ref="F11:F26" si="4">D11/B11</f>
        <v>#DIV/0!</v>
      </c>
      <c r="G11" s="10">
        <v>0</v>
      </c>
      <c r="H11" s="11">
        <f>G11/$G$6</f>
        <v>0</v>
      </c>
      <c r="I11" s="11" t="e">
        <f t="shared" si="0"/>
        <v>#DIV/0!</v>
      </c>
      <c r="J11" s="10">
        <v>0</v>
      </c>
      <c r="K11" s="11">
        <f>J11/$J$6</f>
        <v>0</v>
      </c>
      <c r="L11" s="11" t="e">
        <f t="shared" si="1"/>
        <v>#DIV/0!</v>
      </c>
    </row>
    <row r="12" spans="1:12" ht="38.25" thickBot="1" x14ac:dyDescent="0.35">
      <c r="A12" s="9" t="s">
        <v>5</v>
      </c>
      <c r="B12" s="10">
        <v>737</v>
      </c>
      <c r="C12" s="11">
        <f t="shared" si="2"/>
        <v>0.26363798962618495</v>
      </c>
      <c r="D12" s="10">
        <v>983</v>
      </c>
      <c r="E12" s="11">
        <f t="shared" si="3"/>
        <v>0.33435374149659863</v>
      </c>
      <c r="F12" s="11">
        <f t="shared" si="4"/>
        <v>1.333785617367707</v>
      </c>
      <c r="G12" s="10">
        <v>1022</v>
      </c>
      <c r="H12" s="11">
        <f t="shared" ref="H12:H28" si="5">G12/$G$6</f>
        <v>0.33502704474676281</v>
      </c>
      <c r="I12" s="11">
        <f t="shared" si="0"/>
        <v>1.0396744659206512</v>
      </c>
      <c r="J12" s="10">
        <v>1063</v>
      </c>
      <c r="K12" s="11">
        <f t="shared" ref="K12:K31" si="6">J12/$J$6</f>
        <v>0.33564887906536156</v>
      </c>
      <c r="L12" s="11">
        <f t="shared" si="1"/>
        <v>1.0401174168297456</v>
      </c>
    </row>
    <row r="13" spans="1:12" ht="19.5" thickBot="1" x14ac:dyDescent="0.35">
      <c r="A13" s="9" t="s">
        <v>6</v>
      </c>
      <c r="B13" s="10">
        <v>294</v>
      </c>
      <c r="C13" s="11">
        <f t="shared" si="2"/>
        <v>0.10516902164192451</v>
      </c>
      <c r="D13" s="10">
        <v>305</v>
      </c>
      <c r="E13" s="11">
        <f t="shared" si="3"/>
        <v>0.10374149659863946</v>
      </c>
      <c r="F13" s="11">
        <f t="shared" si="4"/>
        <v>1.0374149659863945</v>
      </c>
      <c r="G13" s="10">
        <v>317</v>
      </c>
      <c r="H13" s="11">
        <f t="shared" si="5"/>
        <v>0.10391739059170628</v>
      </c>
      <c r="I13" s="11">
        <f t="shared" si="0"/>
        <v>1.0393442622950819</v>
      </c>
      <c r="J13" s="10">
        <v>330</v>
      </c>
      <c r="K13" s="11">
        <f t="shared" si="6"/>
        <v>0.10419955794126934</v>
      </c>
      <c r="L13" s="11">
        <f t="shared" si="1"/>
        <v>1.0410094637223974</v>
      </c>
    </row>
    <row r="14" spans="1:12" ht="19.5" thickBot="1" x14ac:dyDescent="0.35">
      <c r="A14" s="9" t="s">
        <v>7</v>
      </c>
      <c r="B14" s="10">
        <v>0.5</v>
      </c>
      <c r="C14" s="11">
        <f t="shared" si="2"/>
        <v>1.7885888034340904E-4</v>
      </c>
      <c r="D14" s="10">
        <v>1</v>
      </c>
      <c r="E14" s="11">
        <f t="shared" si="3"/>
        <v>3.4013605442176868E-4</v>
      </c>
      <c r="F14" s="11">
        <f t="shared" si="4"/>
        <v>2</v>
      </c>
      <c r="G14" s="10">
        <v>1</v>
      </c>
      <c r="H14" s="11">
        <f t="shared" si="5"/>
        <v>3.2781511227667593E-4</v>
      </c>
      <c r="I14" s="11">
        <f t="shared" si="0"/>
        <v>1</v>
      </c>
      <c r="J14" s="10">
        <v>1</v>
      </c>
      <c r="K14" s="11">
        <f t="shared" si="6"/>
        <v>3.1575623618566466E-4</v>
      </c>
      <c r="L14" s="11">
        <f t="shared" si="1"/>
        <v>1</v>
      </c>
    </row>
    <row r="15" spans="1:12" ht="45.75" customHeight="1" thickBot="1" x14ac:dyDescent="0.35">
      <c r="A15" s="12" t="s">
        <v>8</v>
      </c>
      <c r="B15" s="13">
        <f>B16+B17+B18+B19+B21+B26</f>
        <v>865</v>
      </c>
      <c r="C15" s="11">
        <f t="shared" si="2"/>
        <v>0.30942586299409763</v>
      </c>
      <c r="D15" s="13">
        <f>D16+D17+D18+D19+D21+D26</f>
        <v>1016</v>
      </c>
      <c r="E15" s="11">
        <f t="shared" si="3"/>
        <v>0.34557823129251702</v>
      </c>
      <c r="F15" s="11">
        <f t="shared" si="4"/>
        <v>1.1745664739884394</v>
      </c>
      <c r="G15" s="13">
        <f>G16+G17+G18+G19+G21+G26</f>
        <v>1043.5</v>
      </c>
      <c r="H15" s="11">
        <f t="shared" si="5"/>
        <v>0.34207506966071138</v>
      </c>
      <c r="I15" s="14">
        <f t="shared" si="0"/>
        <v>1.0270669291338583</v>
      </c>
      <c r="J15" s="13">
        <f>J16+J17+J18+J19+J21+J26</f>
        <v>1074</v>
      </c>
      <c r="K15" s="11">
        <f t="shared" si="6"/>
        <v>0.33912219766340385</v>
      </c>
      <c r="L15" s="14">
        <f t="shared" si="1"/>
        <v>1.0292285577383804</v>
      </c>
    </row>
    <row r="16" spans="1:12" ht="30.75" hidden="1" customHeight="1" thickBot="1" x14ac:dyDescent="0.35">
      <c r="A16" s="9" t="s">
        <v>37</v>
      </c>
      <c r="B16" s="10"/>
      <c r="C16" s="11">
        <f t="shared" si="2"/>
        <v>0</v>
      </c>
      <c r="D16" s="10"/>
      <c r="E16" s="11">
        <f t="shared" si="3"/>
        <v>0</v>
      </c>
      <c r="F16" s="11" t="e">
        <f t="shared" si="4"/>
        <v>#DIV/0!</v>
      </c>
      <c r="G16" s="10"/>
      <c r="H16" s="11">
        <f t="shared" si="5"/>
        <v>0</v>
      </c>
      <c r="I16" s="11" t="e">
        <f t="shared" si="0"/>
        <v>#DIV/0!</v>
      </c>
      <c r="J16" s="10"/>
      <c r="K16" s="11">
        <f t="shared" si="6"/>
        <v>0</v>
      </c>
      <c r="L16" s="11" t="e">
        <f t="shared" si="1"/>
        <v>#DIV/0!</v>
      </c>
    </row>
    <row r="17" spans="1:12" ht="38.25" thickBot="1" x14ac:dyDescent="0.35">
      <c r="A17" s="9" t="s">
        <v>38</v>
      </c>
      <c r="B17" s="10">
        <v>200</v>
      </c>
      <c r="C17" s="11">
        <f t="shared" si="2"/>
        <v>7.1543552137363617E-2</v>
      </c>
      <c r="D17" s="10">
        <v>546</v>
      </c>
      <c r="E17" s="11">
        <f t="shared" si="3"/>
        <v>0.18571428571428572</v>
      </c>
      <c r="F17" s="11">
        <f t="shared" si="4"/>
        <v>2.73</v>
      </c>
      <c r="G17" s="10">
        <v>568</v>
      </c>
      <c r="H17" s="11">
        <f t="shared" si="5"/>
        <v>0.18619898377315194</v>
      </c>
      <c r="I17" s="11">
        <f t="shared" si="0"/>
        <v>1.0402930402930404</v>
      </c>
      <c r="J17" s="10">
        <v>591</v>
      </c>
      <c r="K17" s="11">
        <f t="shared" si="6"/>
        <v>0.18661193558572781</v>
      </c>
      <c r="L17" s="11">
        <f t="shared" si="1"/>
        <v>1.0404929577464788</v>
      </c>
    </row>
    <row r="18" spans="1:12" ht="57.75" customHeight="1" thickBot="1" x14ac:dyDescent="0.35">
      <c r="A18" s="9" t="s">
        <v>9</v>
      </c>
      <c r="B18" s="10">
        <v>100</v>
      </c>
      <c r="C18" s="11">
        <f t="shared" si="2"/>
        <v>3.5771776068681808E-2</v>
      </c>
      <c r="D18" s="10">
        <v>290</v>
      </c>
      <c r="E18" s="11">
        <f t="shared" si="3"/>
        <v>9.8639455782312924E-2</v>
      </c>
      <c r="F18" s="11" t="s">
        <v>48</v>
      </c>
      <c r="G18" s="10">
        <v>282.5</v>
      </c>
      <c r="H18" s="11">
        <f t="shared" si="5"/>
        <v>9.2607769218160954E-2</v>
      </c>
      <c r="I18" s="11">
        <f t="shared" si="0"/>
        <v>0.97413793103448276</v>
      </c>
      <c r="J18" s="10">
        <v>290</v>
      </c>
      <c r="K18" s="11">
        <f t="shared" si="6"/>
        <v>9.1569308493842747E-2</v>
      </c>
      <c r="L18" s="11">
        <f t="shared" si="1"/>
        <v>1.0265486725663717</v>
      </c>
    </row>
    <row r="19" spans="1:12" ht="36.75" customHeight="1" thickBot="1" x14ac:dyDescent="0.35">
      <c r="A19" s="9" t="s">
        <v>10</v>
      </c>
      <c r="B19" s="10">
        <v>300</v>
      </c>
      <c r="C19" s="11">
        <f t="shared" si="2"/>
        <v>0.10731532820604543</v>
      </c>
      <c r="D19" s="10">
        <v>80</v>
      </c>
      <c r="E19" s="11">
        <f t="shared" si="3"/>
        <v>2.7210884353741496E-2</v>
      </c>
      <c r="F19" s="11" t="s">
        <v>48</v>
      </c>
      <c r="G19" s="10">
        <v>83</v>
      </c>
      <c r="H19" s="11">
        <f t="shared" si="5"/>
        <v>2.7208654318964104E-2</v>
      </c>
      <c r="I19" s="11">
        <f t="shared" si="0"/>
        <v>1.0375000000000001</v>
      </c>
      <c r="J19" s="10">
        <v>83</v>
      </c>
      <c r="K19" s="11">
        <f t="shared" si="6"/>
        <v>2.6207767603410169E-2</v>
      </c>
      <c r="L19" s="11">
        <f t="shared" si="1"/>
        <v>1</v>
      </c>
    </row>
    <row r="20" spans="1:12" ht="38.25" hidden="1" customHeight="1" thickBot="1" x14ac:dyDescent="0.35">
      <c r="A20" s="9" t="s">
        <v>39</v>
      </c>
      <c r="B20" s="10"/>
      <c r="C20" s="11">
        <f t="shared" si="2"/>
        <v>0</v>
      </c>
      <c r="D20" s="10"/>
      <c r="E20" s="11">
        <f t="shared" si="3"/>
        <v>0</v>
      </c>
      <c r="F20" s="11" t="e">
        <f t="shared" si="4"/>
        <v>#DIV/0!</v>
      </c>
      <c r="G20" s="10"/>
      <c r="H20" s="11">
        <f t="shared" si="5"/>
        <v>0</v>
      </c>
      <c r="I20" s="11" t="e">
        <f t="shared" si="0"/>
        <v>#DIV/0!</v>
      </c>
      <c r="J20" s="10"/>
      <c r="K20" s="11">
        <f t="shared" si="6"/>
        <v>0</v>
      </c>
      <c r="L20" s="11" t="e">
        <f t="shared" si="1"/>
        <v>#DIV/0!</v>
      </c>
    </row>
    <row r="21" spans="1:12" ht="57" hidden="1" customHeight="1" thickBot="1" x14ac:dyDescent="0.35">
      <c r="A21" s="9" t="s">
        <v>57</v>
      </c>
      <c r="B21" s="10">
        <v>0</v>
      </c>
      <c r="C21" s="11">
        <f t="shared" si="2"/>
        <v>0</v>
      </c>
      <c r="D21" s="10">
        <v>0</v>
      </c>
      <c r="E21" s="11">
        <f t="shared" si="3"/>
        <v>0</v>
      </c>
      <c r="F21" s="11" t="e">
        <f t="shared" si="4"/>
        <v>#DIV/0!</v>
      </c>
      <c r="G21" s="10">
        <v>0</v>
      </c>
      <c r="H21" s="11">
        <f t="shared" si="5"/>
        <v>0</v>
      </c>
      <c r="I21" s="11" t="e">
        <f t="shared" si="0"/>
        <v>#DIV/0!</v>
      </c>
      <c r="J21" s="10">
        <v>0</v>
      </c>
      <c r="K21" s="11">
        <f t="shared" si="6"/>
        <v>0</v>
      </c>
      <c r="L21" s="11" t="e">
        <f t="shared" si="1"/>
        <v>#DIV/0!</v>
      </c>
    </row>
    <row r="22" spans="1:12" ht="56.25" customHeight="1" thickBot="1" x14ac:dyDescent="0.35">
      <c r="A22" s="12" t="s">
        <v>11</v>
      </c>
      <c r="B22" s="13">
        <f>B23+B24+B25</f>
        <v>200</v>
      </c>
      <c r="C22" s="11">
        <f t="shared" si="2"/>
        <v>7.1543552137363617E-2</v>
      </c>
      <c r="D22" s="13">
        <f>D23+D24+D25</f>
        <v>100</v>
      </c>
      <c r="E22" s="11">
        <f t="shared" si="3"/>
        <v>3.4013605442176874E-2</v>
      </c>
      <c r="F22" s="11">
        <f t="shared" si="4"/>
        <v>0.5</v>
      </c>
      <c r="G22" s="13">
        <f>G23+G24+G25</f>
        <v>100</v>
      </c>
      <c r="H22" s="11">
        <f t="shared" si="5"/>
        <v>3.2781511227667592E-2</v>
      </c>
      <c r="I22" s="14" t="s">
        <v>48</v>
      </c>
      <c r="J22" s="13">
        <v>100</v>
      </c>
      <c r="K22" s="11">
        <f t="shared" si="6"/>
        <v>3.1575623618566466E-2</v>
      </c>
      <c r="L22" s="14" t="s">
        <v>48</v>
      </c>
    </row>
    <row r="23" spans="1:12" ht="38.25" hidden="1" customHeight="1" thickBot="1" x14ac:dyDescent="0.35">
      <c r="A23" s="9" t="s">
        <v>12</v>
      </c>
      <c r="B23" s="10"/>
      <c r="C23" s="11">
        <f t="shared" si="2"/>
        <v>0</v>
      </c>
      <c r="D23" s="10"/>
      <c r="E23" s="11">
        <f t="shared" si="3"/>
        <v>0</v>
      </c>
      <c r="F23" s="11" t="e">
        <f t="shared" si="4"/>
        <v>#DIV/0!</v>
      </c>
      <c r="G23" s="10"/>
      <c r="H23" s="11">
        <f t="shared" si="5"/>
        <v>0</v>
      </c>
      <c r="I23" s="14" t="e">
        <f t="shared" si="0"/>
        <v>#DIV/0!</v>
      </c>
      <c r="J23" s="10"/>
      <c r="K23" s="11">
        <f t="shared" si="6"/>
        <v>0</v>
      </c>
      <c r="L23" s="11" t="e">
        <f t="shared" si="1"/>
        <v>#DIV/0!</v>
      </c>
    </row>
    <row r="24" spans="1:12" ht="66.75" hidden="1" customHeight="1" thickBot="1" x14ac:dyDescent="0.35">
      <c r="A24" s="9" t="s">
        <v>40</v>
      </c>
      <c r="B24" s="10">
        <v>0</v>
      </c>
      <c r="C24" s="11">
        <f t="shared" si="2"/>
        <v>0</v>
      </c>
      <c r="D24" s="10">
        <v>0</v>
      </c>
      <c r="E24" s="11">
        <f t="shared" si="3"/>
        <v>0</v>
      </c>
      <c r="F24" s="11" t="e">
        <f t="shared" si="4"/>
        <v>#DIV/0!</v>
      </c>
      <c r="G24" s="10"/>
      <c r="H24" s="11">
        <f t="shared" si="5"/>
        <v>0</v>
      </c>
      <c r="I24" s="11" t="e">
        <f t="shared" si="0"/>
        <v>#DIV/0!</v>
      </c>
      <c r="J24" s="10"/>
      <c r="K24" s="11">
        <f t="shared" si="6"/>
        <v>0</v>
      </c>
      <c r="L24" s="11" t="e">
        <f t="shared" si="1"/>
        <v>#DIV/0!</v>
      </c>
    </row>
    <row r="25" spans="1:12" ht="57" thickBot="1" x14ac:dyDescent="0.35">
      <c r="A25" s="9" t="s">
        <v>13</v>
      </c>
      <c r="B25" s="10">
        <v>200</v>
      </c>
      <c r="C25" s="11">
        <f t="shared" si="2"/>
        <v>7.1543552137363617E-2</v>
      </c>
      <c r="D25" s="10">
        <v>100</v>
      </c>
      <c r="E25" s="11">
        <f t="shared" si="3"/>
        <v>3.4013605442176874E-2</v>
      </c>
      <c r="F25" s="11" t="s">
        <v>48</v>
      </c>
      <c r="G25" s="10">
        <v>100</v>
      </c>
      <c r="H25" s="11">
        <f t="shared" si="5"/>
        <v>3.2781511227667592E-2</v>
      </c>
      <c r="I25" s="11" t="s">
        <v>48</v>
      </c>
      <c r="J25" s="10">
        <v>0</v>
      </c>
      <c r="K25" s="11">
        <f t="shared" si="6"/>
        <v>0</v>
      </c>
      <c r="L25" s="11" t="s">
        <v>48</v>
      </c>
    </row>
    <row r="26" spans="1:12" ht="69" customHeight="1" thickBot="1" x14ac:dyDescent="0.35">
      <c r="A26" s="9" t="s">
        <v>58</v>
      </c>
      <c r="B26" s="10">
        <v>265</v>
      </c>
      <c r="C26" s="11">
        <f t="shared" si="2"/>
        <v>9.4795206582006797E-2</v>
      </c>
      <c r="D26" s="10">
        <v>100</v>
      </c>
      <c r="E26" s="11">
        <f t="shared" si="3"/>
        <v>3.4013605442176874E-2</v>
      </c>
      <c r="F26" s="11">
        <f t="shared" si="4"/>
        <v>0.37735849056603776</v>
      </c>
      <c r="G26" s="10">
        <v>110</v>
      </c>
      <c r="H26" s="11">
        <f t="shared" si="5"/>
        <v>3.6059662350434354E-2</v>
      </c>
      <c r="I26" s="11">
        <f t="shared" si="0"/>
        <v>1.1000000000000001</v>
      </c>
      <c r="J26" s="10">
        <v>110</v>
      </c>
      <c r="K26" s="11">
        <f t="shared" si="6"/>
        <v>3.4733185980423111E-2</v>
      </c>
      <c r="L26" s="11">
        <f t="shared" si="1"/>
        <v>1</v>
      </c>
    </row>
    <row r="27" spans="1:12" ht="38.25" customHeight="1" thickBot="1" x14ac:dyDescent="0.35">
      <c r="A27" s="9" t="s">
        <v>65</v>
      </c>
      <c r="B27" s="10">
        <v>10</v>
      </c>
      <c r="C27" s="11"/>
      <c r="D27" s="10">
        <v>0</v>
      </c>
      <c r="E27" s="11">
        <f t="shared" si="3"/>
        <v>0</v>
      </c>
      <c r="F27" s="11" t="s">
        <v>48</v>
      </c>
      <c r="G27" s="10">
        <v>0</v>
      </c>
      <c r="H27" s="11"/>
      <c r="I27" s="11"/>
      <c r="J27" s="10">
        <v>0</v>
      </c>
      <c r="K27" s="11"/>
      <c r="L27" s="11"/>
    </row>
    <row r="28" spans="1:12" ht="29.25" customHeight="1" thickBot="1" x14ac:dyDescent="0.35">
      <c r="A28" s="9" t="s">
        <v>49</v>
      </c>
      <c r="B28" s="10">
        <v>135</v>
      </c>
      <c r="C28" s="11">
        <f t="shared" si="2"/>
        <v>4.8291897692720444E-2</v>
      </c>
      <c r="D28" s="10">
        <v>0</v>
      </c>
      <c r="E28" s="11">
        <f t="shared" si="3"/>
        <v>0</v>
      </c>
      <c r="F28" s="11" t="s">
        <v>48</v>
      </c>
      <c r="G28" s="10">
        <v>0</v>
      </c>
      <c r="H28" s="11">
        <f t="shared" si="5"/>
        <v>0</v>
      </c>
      <c r="I28" s="11" t="e">
        <f t="shared" si="0"/>
        <v>#DIV/0!</v>
      </c>
      <c r="J28" s="10">
        <v>0</v>
      </c>
      <c r="K28" s="11">
        <f t="shared" si="6"/>
        <v>0</v>
      </c>
      <c r="L28" s="11" t="s">
        <v>48</v>
      </c>
    </row>
    <row r="29" spans="1:12" ht="30.75" hidden="1" customHeight="1" thickBot="1" x14ac:dyDescent="0.35">
      <c r="A29" s="6" t="s">
        <v>41</v>
      </c>
      <c r="B29" s="7"/>
      <c r="C29" s="8">
        <f>B29/B31</f>
        <v>0</v>
      </c>
      <c r="D29" s="7"/>
      <c r="E29" s="8">
        <f>D29/D31</f>
        <v>0</v>
      </c>
      <c r="F29" s="8" t="e">
        <f>D29/B29</f>
        <v>#DIV/0!</v>
      </c>
      <c r="G29" s="7"/>
      <c r="H29" s="8"/>
      <c r="I29" s="8" t="e">
        <f t="shared" si="0"/>
        <v>#DIV/0!</v>
      </c>
      <c r="J29" s="7"/>
      <c r="K29" s="11">
        <f t="shared" si="6"/>
        <v>0</v>
      </c>
      <c r="L29" s="8" t="e">
        <f t="shared" si="1"/>
        <v>#DIV/0!</v>
      </c>
    </row>
    <row r="30" spans="1:12" ht="20.25" thickBot="1" x14ac:dyDescent="0.35">
      <c r="A30" s="15" t="s">
        <v>16</v>
      </c>
      <c r="B30" s="16">
        <v>18631.29824</v>
      </c>
      <c r="C30" s="17">
        <f>B30/$B$31</f>
        <v>0.86953253730735647</v>
      </c>
      <c r="D30" s="16">
        <v>13603.684950000001</v>
      </c>
      <c r="E30" s="17">
        <f>D30/D31</f>
        <v>0.82228868544791767</v>
      </c>
      <c r="F30" s="8">
        <f t="shared" ref="F30:F31" si="7">D30/B30</f>
        <v>0.73015228325817416</v>
      </c>
      <c r="G30" s="16">
        <v>8196.9599999999991</v>
      </c>
      <c r="H30" s="17">
        <f>G30/G31</f>
        <v>0.72878320972023902</v>
      </c>
      <c r="I30" s="8">
        <f t="shared" si="0"/>
        <v>0.60255438361941771</v>
      </c>
      <c r="J30" s="16">
        <v>8428.8320000000003</v>
      </c>
      <c r="K30" s="18">
        <f t="shared" si="6"/>
        <v>2.6614562677612885</v>
      </c>
      <c r="L30" s="8">
        <f t="shared" si="1"/>
        <v>1.0282875602662451</v>
      </c>
    </row>
    <row r="31" spans="1:12" ht="20.25" thickBot="1" x14ac:dyDescent="0.35">
      <c r="A31" s="15" t="s">
        <v>17</v>
      </c>
      <c r="B31" s="16">
        <f>B6+B30</f>
        <v>21426.79824</v>
      </c>
      <c r="C31" s="17">
        <f>B31/$B$31</f>
        <v>1</v>
      </c>
      <c r="D31" s="16">
        <f>D6+D30</f>
        <v>16543.684950000003</v>
      </c>
      <c r="E31" s="17">
        <v>1</v>
      </c>
      <c r="F31" s="8">
        <f t="shared" si="7"/>
        <v>0.77210252155713599</v>
      </c>
      <c r="G31" s="16">
        <f>G6+G30</f>
        <v>11247.46</v>
      </c>
      <c r="H31" s="17">
        <v>1</v>
      </c>
      <c r="I31" s="8">
        <f t="shared" si="0"/>
        <v>0.67986425237141601</v>
      </c>
      <c r="J31" s="16">
        <f>J6+J30</f>
        <v>11595.832</v>
      </c>
      <c r="K31" s="18">
        <f t="shared" si="6"/>
        <v>3.6614562677612885</v>
      </c>
      <c r="L31" s="8">
        <v>1</v>
      </c>
    </row>
  </sheetData>
  <mergeCells count="21">
    <mergeCell ref="B6:B7"/>
    <mergeCell ref="C6:C7"/>
    <mergeCell ref="D6:D7"/>
    <mergeCell ref="E6:E7"/>
    <mergeCell ref="F6:F7"/>
    <mergeCell ref="J6:J7"/>
    <mergeCell ref="K6:K7"/>
    <mergeCell ref="L6:L7"/>
    <mergeCell ref="I4:I5"/>
    <mergeCell ref="G6:G7"/>
    <mergeCell ref="H6:H7"/>
    <mergeCell ref="I6:I7"/>
    <mergeCell ref="J4:K4"/>
    <mergeCell ref="A1:F1"/>
    <mergeCell ref="G4:H4"/>
    <mergeCell ref="B4:C4"/>
    <mergeCell ref="D4:E4"/>
    <mergeCell ref="F4:F5"/>
    <mergeCell ref="A3:L3"/>
    <mergeCell ref="L4:L5"/>
    <mergeCell ref="A4:A5"/>
  </mergeCells>
  <printOptions horizontalCentered="1"/>
  <pageMargins left="0" right="0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5"/>
  <sheetViews>
    <sheetView tabSelected="1" view="pageBreakPreview" zoomScale="60" workbookViewId="0">
      <selection activeCell="M33" sqref="M33"/>
    </sheetView>
  </sheetViews>
  <sheetFormatPr defaultRowHeight="18.75" x14ac:dyDescent="0.3"/>
  <cols>
    <col min="1" max="1" width="39.28515625" style="1" customWidth="1"/>
    <col min="2" max="2" width="18" style="1" customWidth="1"/>
    <col min="3" max="3" width="16.5703125" style="1" customWidth="1"/>
    <col min="4" max="4" width="11.140625" style="1" customWidth="1"/>
    <col min="5" max="5" width="17" style="1" customWidth="1"/>
    <col min="6" max="6" width="11.7109375" style="1" customWidth="1"/>
    <col min="7" max="7" width="16.28515625" style="1" customWidth="1"/>
    <col min="8" max="8" width="11.28515625" style="1" bestFit="1" customWidth="1"/>
    <col min="9" max="16384" width="9.140625" style="1"/>
  </cols>
  <sheetData>
    <row r="1" spans="1:8" ht="35.25" customHeight="1" x14ac:dyDescent="0.3"/>
    <row r="2" spans="1:8" ht="66.75" customHeight="1" thickBot="1" x14ac:dyDescent="0.35">
      <c r="A2" s="44" t="s">
        <v>71</v>
      </c>
      <c r="B2" s="44"/>
      <c r="C2" s="44"/>
      <c r="D2" s="44"/>
      <c r="E2" s="44"/>
      <c r="F2" s="32"/>
      <c r="G2" s="32"/>
      <c r="H2" s="32"/>
    </row>
    <row r="3" spans="1:8" ht="15.75" customHeight="1" x14ac:dyDescent="0.3">
      <c r="A3" s="29" t="s">
        <v>18</v>
      </c>
      <c r="B3" s="45" t="s">
        <v>72</v>
      </c>
      <c r="C3" s="38" t="s">
        <v>53</v>
      </c>
      <c r="D3" s="41" t="s">
        <v>54</v>
      </c>
      <c r="E3" s="38" t="s">
        <v>66</v>
      </c>
      <c r="F3" s="41" t="s">
        <v>67</v>
      </c>
      <c r="G3" s="38" t="s">
        <v>73</v>
      </c>
      <c r="H3" s="41" t="s">
        <v>74</v>
      </c>
    </row>
    <row r="4" spans="1:8" x14ac:dyDescent="0.3">
      <c r="A4" s="30"/>
      <c r="B4" s="46"/>
      <c r="C4" s="39"/>
      <c r="D4" s="42"/>
      <c r="E4" s="39"/>
      <c r="F4" s="42"/>
      <c r="G4" s="39"/>
      <c r="H4" s="42"/>
    </row>
    <row r="5" spans="1:8" ht="42" customHeight="1" thickBot="1" x14ac:dyDescent="0.35">
      <c r="A5" s="33"/>
      <c r="B5" s="47"/>
      <c r="C5" s="40"/>
      <c r="D5" s="43"/>
      <c r="E5" s="40"/>
      <c r="F5" s="43"/>
      <c r="G5" s="40"/>
      <c r="H5" s="43"/>
    </row>
    <row r="6" spans="1:8" ht="19.5" thickBot="1" x14ac:dyDescent="0.35">
      <c r="A6" s="5" t="s">
        <v>36</v>
      </c>
      <c r="B6" s="20">
        <f>B7+B13+B14+B15+B18+B35</f>
        <v>21426.798239999996</v>
      </c>
      <c r="C6" s="20">
        <f>C7+C13+C14+C15+C18+C35</f>
        <v>16543.684949999999</v>
      </c>
      <c r="D6" s="20">
        <f>C6/B6*100</f>
        <v>77.21025215571359</v>
      </c>
      <c r="E6" s="20">
        <f>E7+E13+E14+E15+E18+E35</f>
        <v>11247.460000000001</v>
      </c>
      <c r="F6" s="20">
        <f>E6/C6*100</f>
        <v>67.986425237141631</v>
      </c>
      <c r="G6" s="20">
        <f>G7+G13+G14+G15+G18+G35</f>
        <v>11595.832</v>
      </c>
      <c r="H6" s="20">
        <f>G6/E6*100</f>
        <v>103.09733931038652</v>
      </c>
    </row>
    <row r="7" spans="1:8" ht="38.25" thickBot="1" x14ac:dyDescent="0.35">
      <c r="A7" s="4" t="s">
        <v>19</v>
      </c>
      <c r="B7" s="21">
        <f>B9+B10+B11+B12</f>
        <v>4822.5263699999996</v>
      </c>
      <c r="C7" s="21">
        <f>C9+C10+C11+C12</f>
        <v>6607.5</v>
      </c>
      <c r="D7" s="20">
        <f t="shared" ref="D7:D35" si="0">C7/B7*100</f>
        <v>137.01324768494737</v>
      </c>
      <c r="E7" s="21">
        <f>E9+E10+E11+E12</f>
        <v>6815.5</v>
      </c>
      <c r="F7" s="20">
        <f t="shared" ref="F7:F35" si="1">E7/C7*100</f>
        <v>103.14793794930004</v>
      </c>
      <c r="G7" s="21">
        <f>G9+G10+G11+G12</f>
        <v>7028.5</v>
      </c>
      <c r="H7" s="20">
        <f t="shared" ref="H7:H35" si="2">G7/E7*100</f>
        <v>103.12522925684102</v>
      </c>
    </row>
    <row r="8" spans="1:8" ht="19.5" thickBot="1" x14ac:dyDescent="0.35">
      <c r="A8" s="22" t="s">
        <v>20</v>
      </c>
      <c r="B8" s="23"/>
      <c r="C8" s="23"/>
      <c r="D8" s="24"/>
      <c r="E8" s="20"/>
      <c r="F8" s="20"/>
      <c r="G8" s="20"/>
      <c r="H8" s="20"/>
    </row>
    <row r="9" spans="1:8" ht="39.75" customHeight="1" thickBot="1" x14ac:dyDescent="0.35">
      <c r="A9" s="9" t="s">
        <v>35</v>
      </c>
      <c r="B9" s="25">
        <v>4722.5263699999996</v>
      </c>
      <c r="C9" s="25">
        <v>6447.5</v>
      </c>
      <c r="D9" s="20">
        <f t="shared" si="0"/>
        <v>136.5265007509106</v>
      </c>
      <c r="E9" s="10">
        <v>6447.5</v>
      </c>
      <c r="F9" s="20">
        <f t="shared" si="1"/>
        <v>100</v>
      </c>
      <c r="G9" s="10">
        <v>6447.5</v>
      </c>
      <c r="H9" s="20">
        <f t="shared" si="2"/>
        <v>100</v>
      </c>
    </row>
    <row r="10" spans="1:8" ht="38.25" hidden="1" thickBot="1" x14ac:dyDescent="0.35">
      <c r="A10" s="9" t="s">
        <v>21</v>
      </c>
      <c r="B10" s="10"/>
      <c r="C10" s="10"/>
      <c r="D10" s="20" t="e">
        <f t="shared" si="0"/>
        <v>#DIV/0!</v>
      </c>
      <c r="E10" s="10"/>
      <c r="F10" s="20" t="e">
        <f t="shared" si="1"/>
        <v>#DIV/0!</v>
      </c>
      <c r="G10" s="10"/>
      <c r="H10" s="20" t="e">
        <f t="shared" si="2"/>
        <v>#DIV/0!</v>
      </c>
    </row>
    <row r="11" spans="1:8" ht="19.5" thickBot="1" x14ac:dyDescent="0.35">
      <c r="A11" s="9" t="s">
        <v>22</v>
      </c>
      <c r="B11" s="10">
        <v>10</v>
      </c>
      <c r="C11" s="10">
        <v>10</v>
      </c>
      <c r="D11" s="20">
        <f t="shared" si="0"/>
        <v>100</v>
      </c>
      <c r="E11" s="10">
        <v>10</v>
      </c>
      <c r="F11" s="20">
        <f t="shared" si="1"/>
        <v>100</v>
      </c>
      <c r="G11" s="10">
        <v>10</v>
      </c>
      <c r="H11" s="20">
        <f t="shared" si="2"/>
        <v>100</v>
      </c>
    </row>
    <row r="12" spans="1:8" ht="38.25" thickBot="1" x14ac:dyDescent="0.35">
      <c r="A12" s="9" t="s">
        <v>23</v>
      </c>
      <c r="B12" s="10">
        <v>90</v>
      </c>
      <c r="C12" s="10">
        <v>150</v>
      </c>
      <c r="D12" s="20">
        <f t="shared" si="0"/>
        <v>166.66666666666669</v>
      </c>
      <c r="E12" s="10">
        <v>358</v>
      </c>
      <c r="F12" s="20">
        <f t="shared" si="1"/>
        <v>238.66666666666669</v>
      </c>
      <c r="G12" s="10">
        <v>571</v>
      </c>
      <c r="H12" s="20">
        <f t="shared" si="2"/>
        <v>159.49720670391062</v>
      </c>
    </row>
    <row r="13" spans="1:8" ht="21.75" customHeight="1" thickBot="1" x14ac:dyDescent="0.35">
      <c r="A13" s="5" t="s">
        <v>24</v>
      </c>
      <c r="B13" s="20">
        <v>369</v>
      </c>
      <c r="C13" s="20">
        <v>496.3</v>
      </c>
      <c r="D13" s="20">
        <f t="shared" si="0"/>
        <v>134.49864498644988</v>
      </c>
      <c r="E13" s="20">
        <v>576</v>
      </c>
      <c r="F13" s="20">
        <f t="shared" si="1"/>
        <v>116.0588353818255</v>
      </c>
      <c r="G13" s="20">
        <v>727</v>
      </c>
      <c r="H13" s="20">
        <f t="shared" si="2"/>
        <v>126.21527777777777</v>
      </c>
    </row>
    <row r="14" spans="1:8" ht="19.5" thickBot="1" x14ac:dyDescent="0.35">
      <c r="A14" s="5" t="s">
        <v>25</v>
      </c>
      <c r="B14" s="20">
        <v>50</v>
      </c>
      <c r="C14" s="20">
        <v>150</v>
      </c>
      <c r="D14" s="20" t="s">
        <v>48</v>
      </c>
      <c r="E14" s="20">
        <v>100</v>
      </c>
      <c r="F14" s="20" t="s">
        <v>48</v>
      </c>
      <c r="G14" s="20">
        <v>100</v>
      </c>
      <c r="H14" s="20" t="s">
        <v>48</v>
      </c>
    </row>
    <row r="15" spans="1:8" ht="19.5" thickBot="1" x14ac:dyDescent="0.35">
      <c r="A15" s="5" t="s">
        <v>26</v>
      </c>
      <c r="B15" s="20">
        <f>B16+B17</f>
        <v>10905.361719999999</v>
      </c>
      <c r="C15" s="20">
        <f>C16+C17</f>
        <v>6375.067</v>
      </c>
      <c r="D15" s="20">
        <f t="shared" si="0"/>
        <v>58.458097619159034</v>
      </c>
      <c r="E15" s="20">
        <f>E16+E17</f>
        <v>2718.03</v>
      </c>
      <c r="F15" s="20">
        <f t="shared" si="1"/>
        <v>42.635316617064575</v>
      </c>
      <c r="G15" s="20">
        <f>G16+G17</f>
        <v>2802.3760000000002</v>
      </c>
      <c r="H15" s="20">
        <f t="shared" si="2"/>
        <v>103.10320342306744</v>
      </c>
    </row>
    <row r="16" spans="1:8" ht="19.5" thickBot="1" x14ac:dyDescent="0.35">
      <c r="A16" s="9" t="s">
        <v>27</v>
      </c>
      <c r="B16" s="10">
        <v>8453.9845399999995</v>
      </c>
      <c r="C16" s="10">
        <v>6175.067</v>
      </c>
      <c r="D16" s="20">
        <f t="shared" si="0"/>
        <v>73.043272918026886</v>
      </c>
      <c r="E16" s="10">
        <v>2518.0300000000002</v>
      </c>
      <c r="F16" s="20">
        <f>E16/C16*100</f>
        <v>40.777371322448815</v>
      </c>
      <c r="G16" s="10">
        <v>2602.3760000000002</v>
      </c>
      <c r="H16" s="20">
        <f t="shared" si="2"/>
        <v>103.3496820927471</v>
      </c>
    </row>
    <row r="17" spans="1:8" ht="38.25" thickBot="1" x14ac:dyDescent="0.35">
      <c r="A17" s="9" t="s">
        <v>28</v>
      </c>
      <c r="B17" s="10">
        <v>2451.37718</v>
      </c>
      <c r="C17" s="10">
        <v>200</v>
      </c>
      <c r="D17" s="20" t="s">
        <v>48</v>
      </c>
      <c r="E17" s="10">
        <v>200</v>
      </c>
      <c r="F17" s="20">
        <f t="shared" si="1"/>
        <v>100</v>
      </c>
      <c r="G17" s="10">
        <v>200</v>
      </c>
      <c r="H17" s="20">
        <f t="shared" si="2"/>
        <v>100</v>
      </c>
    </row>
    <row r="18" spans="1:8" ht="38.25" thickBot="1" x14ac:dyDescent="0.35">
      <c r="A18" s="5" t="s">
        <v>50</v>
      </c>
      <c r="B18" s="20">
        <f>B19+B23+B27</f>
        <v>5164.9101499999997</v>
      </c>
      <c r="C18" s="20">
        <f>C19+C23+C27</f>
        <v>2765.3179499999997</v>
      </c>
      <c r="D18" s="20">
        <f t="shared" si="0"/>
        <v>53.540485113763303</v>
      </c>
      <c r="E18" s="20">
        <f>E19+E23+E27</f>
        <v>888.43</v>
      </c>
      <c r="F18" s="20">
        <f t="shared" si="1"/>
        <v>32.127589523656766</v>
      </c>
      <c r="G18" s="20">
        <f>G19+G23+G27</f>
        <v>788.45600000000002</v>
      </c>
      <c r="H18" s="20">
        <f t="shared" si="2"/>
        <v>88.747115698479348</v>
      </c>
    </row>
    <row r="19" spans="1:8" ht="19.5" thickBot="1" x14ac:dyDescent="0.35">
      <c r="A19" s="9" t="s">
        <v>42</v>
      </c>
      <c r="B19" s="10">
        <f>B22</f>
        <v>30</v>
      </c>
      <c r="C19" s="10">
        <f>C22</f>
        <v>50</v>
      </c>
      <c r="D19" s="20">
        <f t="shared" si="0"/>
        <v>166.66666666666669</v>
      </c>
      <c r="E19" s="10">
        <f>E21+E22</f>
        <v>50</v>
      </c>
      <c r="F19" s="20">
        <f t="shared" si="1"/>
        <v>100</v>
      </c>
      <c r="G19" s="10">
        <f>G21+G22</f>
        <v>50</v>
      </c>
      <c r="H19" s="20">
        <f t="shared" si="2"/>
        <v>100</v>
      </c>
    </row>
    <row r="20" spans="1:8" ht="19.5" thickBot="1" x14ac:dyDescent="0.35">
      <c r="A20" s="9" t="s">
        <v>20</v>
      </c>
      <c r="B20" s="10"/>
      <c r="C20" s="10"/>
      <c r="D20" s="20"/>
      <c r="E20" s="10"/>
      <c r="F20" s="20"/>
      <c r="G20" s="10"/>
      <c r="H20" s="20"/>
    </row>
    <row r="21" spans="1:8" ht="19.5" thickBot="1" x14ac:dyDescent="0.35">
      <c r="A21" s="9" t="s">
        <v>62</v>
      </c>
      <c r="B21" s="10">
        <v>0</v>
      </c>
      <c r="C21" s="10">
        <v>0</v>
      </c>
      <c r="D21" s="20" t="e">
        <f t="shared" si="0"/>
        <v>#DIV/0!</v>
      </c>
      <c r="E21" s="10">
        <v>0</v>
      </c>
      <c r="F21" s="20" t="e">
        <f t="shared" si="1"/>
        <v>#DIV/0!</v>
      </c>
      <c r="G21" s="10">
        <v>0</v>
      </c>
      <c r="H21" s="20" t="e">
        <f t="shared" si="2"/>
        <v>#DIV/0!</v>
      </c>
    </row>
    <row r="22" spans="1:8" ht="94.5" thickBot="1" x14ac:dyDescent="0.35">
      <c r="A22" s="9" t="s">
        <v>46</v>
      </c>
      <c r="B22" s="10">
        <v>30</v>
      </c>
      <c r="C22" s="10">
        <v>50</v>
      </c>
      <c r="D22" s="20" t="s">
        <v>48</v>
      </c>
      <c r="E22" s="10">
        <v>50</v>
      </c>
      <c r="F22" s="20">
        <f t="shared" si="1"/>
        <v>100</v>
      </c>
      <c r="G22" s="10">
        <v>50</v>
      </c>
      <c r="H22" s="20" t="s">
        <v>48</v>
      </c>
    </row>
    <row r="23" spans="1:8" ht="19.5" thickBot="1" x14ac:dyDescent="0.35">
      <c r="A23" s="9" t="s">
        <v>29</v>
      </c>
      <c r="B23" s="10">
        <f>B25+B26</f>
        <v>90</v>
      </c>
      <c r="C23" s="10">
        <f>C25+C26</f>
        <v>100</v>
      </c>
      <c r="D23" s="20">
        <f t="shared" si="0"/>
        <v>111.11111111111111</v>
      </c>
      <c r="E23" s="10">
        <f>E25+E26</f>
        <v>100</v>
      </c>
      <c r="F23" s="20">
        <f t="shared" si="1"/>
        <v>100</v>
      </c>
      <c r="G23" s="10">
        <f>G25+G26</f>
        <v>100</v>
      </c>
      <c r="H23" s="20">
        <f t="shared" si="2"/>
        <v>100</v>
      </c>
    </row>
    <row r="24" spans="1:8" ht="19.5" customHeight="1" thickBot="1" x14ac:dyDescent="0.35">
      <c r="A24" s="9" t="s">
        <v>20</v>
      </c>
      <c r="B24" s="10"/>
      <c r="C24" s="10"/>
      <c r="D24" s="20"/>
      <c r="E24" s="10"/>
      <c r="F24" s="20"/>
      <c r="G24" s="10"/>
      <c r="H24" s="20"/>
    </row>
    <row r="25" spans="1:8" ht="57" hidden="1" thickBot="1" x14ac:dyDescent="0.35">
      <c r="A25" s="9" t="s">
        <v>44</v>
      </c>
      <c r="B25" s="10">
        <v>0</v>
      </c>
      <c r="C25" s="10">
        <v>0</v>
      </c>
      <c r="D25" s="20" t="e">
        <f t="shared" si="0"/>
        <v>#DIV/0!</v>
      </c>
      <c r="E25" s="10">
        <v>0</v>
      </c>
      <c r="F25" s="20" t="s">
        <v>48</v>
      </c>
      <c r="G25" s="10">
        <v>0</v>
      </c>
      <c r="H25" s="20" t="s">
        <v>48</v>
      </c>
    </row>
    <row r="26" spans="1:8" ht="38.25" thickBot="1" x14ac:dyDescent="0.35">
      <c r="A26" s="9" t="s">
        <v>45</v>
      </c>
      <c r="B26" s="10">
        <v>90</v>
      </c>
      <c r="C26" s="10">
        <v>100</v>
      </c>
      <c r="D26" s="20">
        <f t="shared" si="0"/>
        <v>111.11111111111111</v>
      </c>
      <c r="E26" s="10">
        <v>100</v>
      </c>
      <c r="F26" s="20">
        <f t="shared" si="1"/>
        <v>100</v>
      </c>
      <c r="G26" s="10">
        <v>100</v>
      </c>
      <c r="H26" s="20">
        <f t="shared" si="2"/>
        <v>100</v>
      </c>
    </row>
    <row r="27" spans="1:8" ht="19.5" thickBot="1" x14ac:dyDescent="0.35">
      <c r="A27" s="9" t="s">
        <v>30</v>
      </c>
      <c r="B27" s="10">
        <f>B29+B30+B32+B34+B31+B33</f>
        <v>5044.9101499999997</v>
      </c>
      <c r="C27" s="10">
        <f>C29+C30+C32+C34+C31+C33</f>
        <v>2615.3179499999997</v>
      </c>
      <c r="D27" s="20">
        <f t="shared" si="0"/>
        <v>51.840724061260033</v>
      </c>
      <c r="E27" s="10">
        <f>E29+E30+E32+E34+E31</f>
        <v>738.43</v>
      </c>
      <c r="F27" s="20">
        <f t="shared" si="1"/>
        <v>28.234807932243953</v>
      </c>
      <c r="G27" s="10">
        <f>G29+G30+G32+G34+G31</f>
        <v>638.45600000000002</v>
      </c>
      <c r="H27" s="20">
        <f t="shared" si="2"/>
        <v>86.46127595032705</v>
      </c>
    </row>
    <row r="28" spans="1:8" ht="19.5" thickBot="1" x14ac:dyDescent="0.35">
      <c r="A28" s="9" t="s">
        <v>20</v>
      </c>
      <c r="B28" s="10"/>
      <c r="C28" s="10"/>
      <c r="D28" s="20"/>
      <c r="E28" s="10"/>
      <c r="F28" s="20"/>
      <c r="G28" s="10"/>
      <c r="H28" s="20"/>
    </row>
    <row r="29" spans="1:8" ht="19.5" thickBot="1" x14ac:dyDescent="0.35">
      <c r="A29" s="9" t="s">
        <v>31</v>
      </c>
      <c r="B29" s="10">
        <v>691.95285000000001</v>
      </c>
      <c r="C29" s="10">
        <v>900</v>
      </c>
      <c r="D29" s="20">
        <f t="shared" si="0"/>
        <v>130.06666566948891</v>
      </c>
      <c r="E29" s="10">
        <v>650</v>
      </c>
      <c r="F29" s="20">
        <f t="shared" si="1"/>
        <v>72.222222222222214</v>
      </c>
      <c r="G29" s="10">
        <v>550</v>
      </c>
      <c r="H29" s="20">
        <f t="shared" si="2"/>
        <v>84.615384615384613</v>
      </c>
    </row>
    <row r="30" spans="1:8" ht="19.5" thickBot="1" x14ac:dyDescent="0.35">
      <c r="A30" s="9" t="s">
        <v>32</v>
      </c>
      <c r="B30" s="10">
        <v>0</v>
      </c>
      <c r="C30" s="10">
        <v>80</v>
      </c>
      <c r="D30" s="20" t="s">
        <v>48</v>
      </c>
      <c r="E30" s="10">
        <v>80</v>
      </c>
      <c r="F30" s="20">
        <f t="shared" si="1"/>
        <v>100</v>
      </c>
      <c r="G30" s="10">
        <v>80</v>
      </c>
      <c r="H30" s="20" t="s">
        <v>48</v>
      </c>
    </row>
    <row r="31" spans="1:8" ht="38.25" thickBot="1" x14ac:dyDescent="0.35">
      <c r="A31" s="9" t="s">
        <v>47</v>
      </c>
      <c r="B31" s="10">
        <v>2327.1914999999999</v>
      </c>
      <c r="C31" s="10">
        <v>0</v>
      </c>
      <c r="D31" s="20" t="s">
        <v>48</v>
      </c>
      <c r="E31" s="10">
        <v>0</v>
      </c>
      <c r="F31" s="20" t="e">
        <f t="shared" si="1"/>
        <v>#DIV/0!</v>
      </c>
      <c r="G31" s="10">
        <v>0</v>
      </c>
      <c r="H31" s="20" t="s">
        <v>48</v>
      </c>
    </row>
    <row r="32" spans="1:8" ht="38.25" thickBot="1" x14ac:dyDescent="0.35">
      <c r="A32" s="9" t="s">
        <v>43</v>
      </c>
      <c r="B32" s="10">
        <v>783.61</v>
      </c>
      <c r="C32" s="10">
        <v>0</v>
      </c>
      <c r="D32" s="20">
        <f t="shared" si="0"/>
        <v>0</v>
      </c>
      <c r="E32" s="10">
        <v>0</v>
      </c>
      <c r="F32" s="20" t="e">
        <f t="shared" si="1"/>
        <v>#DIV/0!</v>
      </c>
      <c r="G32" s="10">
        <v>0</v>
      </c>
      <c r="H32" s="20" t="e">
        <f t="shared" si="2"/>
        <v>#DIV/0!</v>
      </c>
    </row>
    <row r="33" spans="1:8" ht="57" thickBot="1" x14ac:dyDescent="0.35">
      <c r="A33" s="9" t="s">
        <v>68</v>
      </c>
      <c r="B33" s="10">
        <v>1140.6122</v>
      </c>
      <c r="C33" s="10">
        <v>1185.7621899999999</v>
      </c>
      <c r="D33" s="20"/>
      <c r="E33" s="10"/>
      <c r="F33" s="20"/>
      <c r="G33" s="10"/>
      <c r="H33" s="20"/>
    </row>
    <row r="34" spans="1:8" ht="19.5" thickBot="1" x14ac:dyDescent="0.35">
      <c r="A34" s="9" t="s">
        <v>33</v>
      </c>
      <c r="B34" s="10">
        <v>101.5436</v>
      </c>
      <c r="C34" s="10">
        <v>449.55576000000002</v>
      </c>
      <c r="D34" s="20">
        <f t="shared" si="0"/>
        <v>442.72190467936923</v>
      </c>
      <c r="E34" s="10">
        <v>8.43</v>
      </c>
      <c r="F34" s="20">
        <f t="shared" si="1"/>
        <v>1.8751845154870221</v>
      </c>
      <c r="G34" s="10">
        <v>8.4559999999999995</v>
      </c>
      <c r="H34" s="20" t="s">
        <v>48</v>
      </c>
    </row>
    <row r="35" spans="1:8" ht="19.5" thickBot="1" x14ac:dyDescent="0.35">
      <c r="A35" s="5" t="s">
        <v>34</v>
      </c>
      <c r="B35" s="20">
        <v>115</v>
      </c>
      <c r="C35" s="20">
        <v>149.5</v>
      </c>
      <c r="D35" s="20">
        <f t="shared" si="0"/>
        <v>130</v>
      </c>
      <c r="E35" s="20">
        <v>149.5</v>
      </c>
      <c r="F35" s="20">
        <f t="shared" si="1"/>
        <v>100</v>
      </c>
      <c r="G35" s="20">
        <v>149.5</v>
      </c>
      <c r="H35" s="20">
        <f t="shared" si="2"/>
        <v>100</v>
      </c>
    </row>
  </sheetData>
  <mergeCells count="9">
    <mergeCell ref="G3:G5"/>
    <mergeCell ref="H3:H5"/>
    <mergeCell ref="A2:H2"/>
    <mergeCell ref="F3:F5"/>
    <mergeCell ref="A3:A5"/>
    <mergeCell ref="B3:B5"/>
    <mergeCell ref="C3:C5"/>
    <mergeCell ref="D3:D5"/>
    <mergeCell ref="E3:E5"/>
  </mergeCells>
  <printOptions horizontalCentered="1"/>
  <pageMargins left="0" right="0" top="0.49" bottom="0.74803149606299213" header="0.56000000000000005" footer="0.31496062992125984"/>
  <pageSetup paperSize="9" scale="5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 доходов</vt:lpstr>
      <vt:lpstr>Структура расходов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2025-11-14T08:08:39Z</dcterms:modified>
</cp:coreProperties>
</file>